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13_ncr:1_{7B1F753E-F738-434D-8BE0-BD42093EBBC8}" xr6:coauthVersionLast="45" xr6:coauthVersionMax="45" xr10:uidLastSave="{00000000-0000-0000-0000-000000000000}"/>
  <bookViews>
    <workbookView xWindow="28680" yWindow="-120" windowWidth="29040" windowHeight="17790" activeTab="1" xr2:uid="{0FE15F61-2344-41DA-881F-648AAE0AD719}"/>
  </bookViews>
  <sheets>
    <sheet name="Parametry" sheetId="1" r:id="rId1"/>
    <sheet name="Rekapitulace" sheetId="3" r:id="rId2"/>
    <sheet name="Rozpočet" sheetId="2" r:id="rId3"/>
  </sheets>
  <definedNames>
    <definedName name="_xlnm.Print_Titles" localSheetId="2">Rozpočet!$1:$1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3" l="1"/>
  <c r="B3" i="3"/>
  <c r="G73" i="2"/>
  <c r="E73" i="2"/>
  <c r="G71" i="2"/>
  <c r="E71" i="2"/>
  <c r="H71" i="2" s="1"/>
  <c r="G70" i="2"/>
  <c r="E70" i="2"/>
  <c r="G69" i="2"/>
  <c r="E69" i="2"/>
  <c r="H69" i="2" s="1"/>
  <c r="G67" i="2"/>
  <c r="E67" i="2"/>
  <c r="H67" i="2" s="1"/>
  <c r="G65" i="2"/>
  <c r="E65" i="2"/>
  <c r="H65" i="2" s="1"/>
  <c r="G63" i="2"/>
  <c r="E63" i="2"/>
  <c r="H63" i="2" s="1"/>
  <c r="G62" i="2"/>
  <c r="E62" i="2"/>
  <c r="G61" i="2"/>
  <c r="E61" i="2"/>
  <c r="H61" i="2" s="1"/>
  <c r="G59" i="2"/>
  <c r="E59" i="2"/>
  <c r="G58" i="2"/>
  <c r="E58" i="2"/>
  <c r="H58" i="2" s="1"/>
  <c r="G57" i="2"/>
  <c r="E57" i="2"/>
  <c r="H57" i="2" s="1"/>
  <c r="G55" i="2"/>
  <c r="E55" i="2"/>
  <c r="H50" i="2"/>
  <c r="G49" i="2"/>
  <c r="E49" i="2"/>
  <c r="G48" i="2"/>
  <c r="E48" i="2"/>
  <c r="G47" i="2"/>
  <c r="E47" i="2"/>
  <c r="G46" i="2"/>
  <c r="E46" i="2"/>
  <c r="G45" i="2"/>
  <c r="E45" i="2"/>
  <c r="G44" i="2"/>
  <c r="E44" i="2"/>
  <c r="G42" i="2"/>
  <c r="E42" i="2"/>
  <c r="G40" i="2"/>
  <c r="E40" i="2"/>
  <c r="G38" i="2"/>
  <c r="E38" i="2"/>
  <c r="G37" i="2"/>
  <c r="E37" i="2"/>
  <c r="G35" i="2"/>
  <c r="E35" i="2"/>
  <c r="G33" i="2"/>
  <c r="E33" i="2"/>
  <c r="G32" i="2"/>
  <c r="E32" i="2"/>
  <c r="G31" i="2"/>
  <c r="E31" i="2"/>
  <c r="G28" i="2"/>
  <c r="E28" i="2"/>
  <c r="G27" i="2"/>
  <c r="E27" i="2"/>
  <c r="G26" i="2"/>
  <c r="E26" i="2"/>
  <c r="G24" i="2"/>
  <c r="E24" i="2"/>
  <c r="G23" i="2"/>
  <c r="E23" i="2"/>
  <c r="G22" i="2"/>
  <c r="E22" i="2"/>
  <c r="G18" i="2"/>
  <c r="E18" i="2"/>
  <c r="G16" i="2"/>
  <c r="E16" i="2"/>
  <c r="G12" i="2"/>
  <c r="E12" i="2"/>
  <c r="G10" i="2"/>
  <c r="E10" i="2"/>
  <c r="G8" i="2"/>
  <c r="E8" i="2"/>
  <c r="H8" i="2" s="1"/>
  <c r="G5" i="2"/>
  <c r="E5" i="2"/>
  <c r="H49" i="2" l="1"/>
  <c r="H18" i="2"/>
  <c r="H42" i="2"/>
  <c r="H10" i="2"/>
  <c r="H22" i="2"/>
  <c r="H24" i="2"/>
  <c r="H33" i="2"/>
  <c r="H37" i="2"/>
  <c r="H40" i="2"/>
  <c r="H48" i="2"/>
  <c r="H46" i="2"/>
  <c r="H44" i="2"/>
  <c r="H31" i="2"/>
  <c r="H26" i="2"/>
  <c r="H32" i="2"/>
  <c r="H45" i="2"/>
  <c r="E74" i="2"/>
  <c r="C10" i="3" s="1"/>
  <c r="C11" i="3" s="1"/>
  <c r="H62" i="2"/>
  <c r="G19" i="2"/>
  <c r="C28" i="3" s="1"/>
  <c r="H47" i="2"/>
  <c r="G74" i="2"/>
  <c r="C30" i="3" s="1"/>
  <c r="E19" i="2"/>
  <c r="B28" i="3" s="1"/>
  <c r="H16" i="2"/>
  <c r="H28" i="2"/>
  <c r="H23" i="2"/>
  <c r="H12" i="2"/>
  <c r="G51" i="2"/>
  <c r="C29" i="3" s="1"/>
  <c r="H27" i="2"/>
  <c r="H35" i="2"/>
  <c r="H38" i="2"/>
  <c r="H59" i="2"/>
  <c r="H70" i="2"/>
  <c r="H73" i="2"/>
  <c r="E52" i="2"/>
  <c r="E51" i="2"/>
  <c r="B29" i="3" s="1"/>
  <c r="G52" i="2"/>
  <c r="H55" i="2"/>
  <c r="H5" i="2"/>
  <c r="C4" i="3"/>
  <c r="B4" i="3"/>
  <c r="B7" i="3" s="1"/>
  <c r="B30" i="3" l="1"/>
  <c r="H51" i="2"/>
  <c r="H74" i="2"/>
  <c r="H19" i="2"/>
  <c r="H52" i="2"/>
  <c r="C5" i="3"/>
  <c r="B27" i="3"/>
  <c r="C27" i="3"/>
  <c r="C6" i="3"/>
  <c r="B12" i="3"/>
  <c r="C8" i="3" l="1"/>
  <c r="C7" i="3"/>
  <c r="C12" i="3" l="1"/>
  <c r="C15" i="3"/>
  <c r="C19" i="3" l="1"/>
  <c r="C20" i="3"/>
  <c r="C13" i="3"/>
  <c r="C14" i="3"/>
  <c r="C16" i="3" l="1"/>
  <c r="C22" i="3" s="1"/>
  <c r="C21" i="3"/>
  <c r="C24" i="3" l="1"/>
</calcChain>
</file>

<file path=xl/sharedStrings.xml><?xml version="1.0" encoding="utf-8"?>
<sst xmlns="http://schemas.openxmlformats.org/spreadsheetml/2006/main" count="248" uniqueCount="146">
  <si>
    <t>Název</t>
  </si>
  <si>
    <t>Hodnota</t>
  </si>
  <si>
    <t>Nadpis rekapitulace</t>
  </si>
  <si>
    <t>Seznam prací a dodávek elektrotechnických zařízení</t>
  </si>
  <si>
    <t>Akce</t>
  </si>
  <si>
    <t>CPA DELFÍN UHERSKÝ BROD
VENKOVNÍ BAZÉNY</t>
  </si>
  <si>
    <t>Projekt</t>
  </si>
  <si>
    <t>Investor</t>
  </si>
  <si>
    <t>MĚSTO UHERSKÝ BROD, MASARYKOVO NÁM.100, 688 17 UHERSKÝ BROD</t>
  </si>
  <si>
    <t>Z. č.</t>
  </si>
  <si>
    <t>190346</t>
  </si>
  <si>
    <t>A. č.</t>
  </si>
  <si>
    <t>D26-E-152</t>
  </si>
  <si>
    <t>Smlouva</t>
  </si>
  <si>
    <t/>
  </si>
  <si>
    <t>Vypracoval</t>
  </si>
  <si>
    <t>ING. VANŽURA</t>
  </si>
  <si>
    <t>Kontroloval</t>
  </si>
  <si>
    <t>Datum</t>
  </si>
  <si>
    <t>31. 7. 2020</t>
  </si>
  <si>
    <t>Zpracovatel</t>
  </si>
  <si>
    <t>Centroprojekt Group a.s.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</si>
  <si>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</si>
  <si>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</si>
  <si>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</si>
  <si>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</si>
  <si>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</si>
  <si>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</si>
  <si>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</si>
  <si>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</si>
  <si>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</si>
  <si>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</si>
  <si>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</si>
  <si>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</si>
  <si>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</si>
  <si>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</si>
  <si>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</si>
  <si>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</si>
  <si>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</si>
  <si>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</si>
  <si>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</si>
  <si>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</si>
  <si>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</si>
  <si>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</si>
  <si>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</si>
  <si>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</si>
  <si>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</si>
  <si>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</si>
  <si>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</si>
  <si>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</si>
  <si>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</si>
  <si>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</si>
  <si>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Elektromontáže</t>
  </si>
  <si>
    <t>Přípojka nn</t>
  </si>
  <si>
    <t>KABEL SILOVÝ,IZOLACE PVC</t>
  </si>
  <si>
    <t>CYKY-J 4x240 , pevně</t>
  </si>
  <si>
    <t>m</t>
  </si>
  <si>
    <t>UKONČENÍ KABELŮ SMRŠŤOVACÍ</t>
  </si>
  <si>
    <t>ZÁKLOPKOU DO</t>
  </si>
  <si>
    <t xml:space="preserve"> 4x240 mm2</t>
  </si>
  <si>
    <t>ks</t>
  </si>
  <si>
    <t>DOZBROJENÍ VÝVODU Z TRAFOSTANICE</t>
  </si>
  <si>
    <t>Pojistka nožová 3/315A/400VAC</t>
  </si>
  <si>
    <t>TRUBKA PLASTOVÁ</t>
  </si>
  <si>
    <t>KABELOVÁ CHRÁNIČKA DVOUPLÁŠŤOVÁ 110, PRO UKLÁDÁNÍ KABELŮ DO ZEMĚ</t>
  </si>
  <si>
    <t>DROBNÉ STAVEBNÍ PRÁCE</t>
  </si>
  <si>
    <t>VYBOURANI OTVORU VE STENE</t>
  </si>
  <si>
    <t>BETONOVE DO PLOCHY 9 dm2</t>
  </si>
  <si>
    <t xml:space="preserve"> Stena do 300mm</t>
  </si>
  <si>
    <t>KABELOVÝ PROSTUP Z PVC TRUBKY</t>
  </si>
  <si>
    <t xml:space="preserve"> Světlost do 15 cm</t>
  </si>
  <si>
    <t>Přípojka nn - celkem</t>
  </si>
  <si>
    <t>Areálové rozvody</t>
  </si>
  <si>
    <t>CYKY-J 4x120 , pevně</t>
  </si>
  <si>
    <t>CYKY-J 4x16 , pevně</t>
  </si>
  <si>
    <t>CYKY-J 3x2.5 , pevně</t>
  </si>
  <si>
    <t>Ovládací stíněný kabel s PVC izolací</t>
  </si>
  <si>
    <t>JYTY 2x1 , pevně</t>
  </si>
  <si>
    <t>JYTY 4x1 , pevně</t>
  </si>
  <si>
    <t>JYTY 7x1 , pevně</t>
  </si>
  <si>
    <t>3x2,5 mm2</t>
  </si>
  <si>
    <t xml:space="preserve"> 4x16  mm2</t>
  </si>
  <si>
    <t xml:space="preserve"> 4x120 mm2</t>
  </si>
  <si>
    <t>OCELOVÝ PÁSEK POZINKOVANÝ</t>
  </si>
  <si>
    <t>Páska 30x4 páska 30x4 (0,95 kg/m), pevně</t>
  </si>
  <si>
    <t>SVORKA HROMOSVODNÍ,UZEMŇOVACÍ</t>
  </si>
  <si>
    <t>SR 2a svorka páska-páska M6</t>
  </si>
  <si>
    <t>SR 3b svorka páska-drát</t>
  </si>
  <si>
    <t xml:space="preserve"> Světlost do 10,5 cm</t>
  </si>
  <si>
    <t>PRŮRAZ BETONOVOU ZDÍ</t>
  </si>
  <si>
    <t xml:space="preserve"> O tloušťce 45cm</t>
  </si>
  <si>
    <t>HODINOVE ZUCTOVACI SAZBY</t>
  </si>
  <si>
    <t xml:space="preserve"> Uprava stavajiciho zarizeni</t>
  </si>
  <si>
    <t>hod</t>
  </si>
  <si>
    <t xml:space="preserve"> Uprava stavajiciho rozvadece</t>
  </si>
  <si>
    <t xml:space="preserve"> Vyhledani pripojovaciho mista</t>
  </si>
  <si>
    <t xml:space="preserve"> Napojeni na stavajici zarizeni</t>
  </si>
  <si>
    <t xml:space="preserve"> Zabezpeceni pracoviste</t>
  </si>
  <si>
    <t xml:space="preserve"> Montaz + drobé práce</t>
  </si>
  <si>
    <t>Areálové rozvody - celkem</t>
  </si>
  <si>
    <t>Elektromontáže - celkem</t>
  </si>
  <si>
    <t>Zemní práce</t>
  </si>
  <si>
    <t>VYTÝČENÍ TRATI</t>
  </si>
  <si>
    <t xml:space="preserve"> Venkovní vedení nn v přehledném terénu</t>
  </si>
  <si>
    <t>km</t>
  </si>
  <si>
    <t>HLOUBENÍ KABELOVÉ RÝHY</t>
  </si>
  <si>
    <t xml:space="preserve"> Zemina třídy 3, šíře 300mm,hloubka 650mm</t>
  </si>
  <si>
    <t xml:space="preserve"> Zemina třídy 3, šíře 550mm,hloubka 850mm</t>
  </si>
  <si>
    <t xml:space="preserve"> Zemina třídy 3, šíře 850mm,hloubka 1050mm</t>
  </si>
  <si>
    <t>ZŘÍZENÍ KABELOVÉHO LOŽE</t>
  </si>
  <si>
    <t xml:space="preserve"> Z prosáté zeminy, bez zakrytí, šíře do 65cm,tloušťka 5cm</t>
  </si>
  <si>
    <t xml:space="preserve"> Z kopaného písku vrstvy 5cm se zakrytím kabelu cihlami-šíře 45cm</t>
  </si>
  <si>
    <t xml:space="preserve"> Z kopaného písku vrstvy 10cm se zakrytím kabelu cihlami-šíře 45cm</t>
  </si>
  <si>
    <t>FOLIE VÝSTRAŽNÁ Z PVC</t>
  </si>
  <si>
    <t xml:space="preserve"> Do šířky 20cm</t>
  </si>
  <si>
    <t>ZÁHOZ KABELOVÉ RÝHY</t>
  </si>
  <si>
    <t>ÚPRAVA POVRCHU</t>
  </si>
  <si>
    <t xml:space="preserve"> Provizorní úprava terénu v zemina třídy 3</t>
  </si>
  <si>
    <t>m2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</si>
  <si>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</si>
  <si>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</si>
  <si>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</si>
  <si>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</si>
  <si>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</si>
  <si>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</si>
  <si>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</si>
  <si>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</si>
  <si>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</si>
  <si>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</si>
  <si>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</si>
  <si>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</si>
  <si>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</si>
  <si>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</si>
  <si>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</si>
  <si>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</si>
  <si>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</si>
  <si>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</si>
  <si>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</si>
  <si>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</si>
  <si>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</si>
  <si>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</si>
  <si>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 bez DPH</t>
  </si>
  <si>
    <t>Součty odstavců</t>
  </si>
  <si>
    <t xml:space="preserve">  Přípojka nn</t>
  </si>
  <si>
    <t xml:space="preserve">  Areálové rozvody</t>
  </si>
  <si>
    <t>SO 105.5 - PŘÍPOJKY INŽENÝRSKÝCH SÍTÍ A AREÁLOVÉ ROZVODY
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</si>
</sst>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34AFD-2A5B-4FBD-9594-D658E64B6ADB}">
  <dimension ref="A1:C30"/>
  <sheetViews>
    <sheetView workbookViewId="0"/>
  </sheetViews>
  <sheetFormatPr defaultRowHeight="15" x14ac:dyDescent="0.25"/>
  <cols>
    <col min="1" max="1" width="28.42578125" style="1" bestFit="1" customWidth="1"/>
    <col min="2" max="2" width="69.28515625" style="1" bestFit="1" customWidth="1"/>
    <col min="3" max="3" width="9" style="8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2" t="s">
        <v>2</v>
      </c>
      <c r="B2" s="3" t="s">
        <v>3</v>
      </c>
    </row>
    <row r="3" spans="1:2" ht="26.25" x14ac:dyDescent="0.25">
      <c r="A3" s="2" t="s">
        <v>4</v>
      </c>
      <c r="B3" s="4" t="s">
        <v>5</v>
      </c>
    </row>
    <row r="4" spans="1:2" ht="26.25" x14ac:dyDescent="0.25">
      <c r="A4" s="2" t="s">
        <v>6</v>
      </c>
      <c r="B4" s="4" t="s">
        <v>145</v>
      </c>
    </row>
    <row r="5" spans="1:2" x14ac:dyDescent="0.25">
      <c r="A5" s="2" t="s">
        <v>7</v>
      </c>
      <c r="B5" s="5" t="s">
        <v>8</v>
      </c>
    </row>
    <row r="6" spans="1:2" x14ac:dyDescent="0.25">
      <c r="A6" s="2" t="s">
        <v>9</v>
      </c>
      <c r="B6" s="5" t="s">
        <v>10</v>
      </c>
    </row>
    <row r="7" spans="1:2" x14ac:dyDescent="0.25">
      <c r="A7" s="2" t="s">
        <v>11</v>
      </c>
      <c r="B7" s="5" t="s">
        <v>12</v>
      </c>
    </row>
    <row r="8" spans="1:2" x14ac:dyDescent="0.25">
      <c r="A8" s="2" t="s">
        <v>13</v>
      </c>
      <c r="B8" s="5" t="s">
        <v>14</v>
      </c>
    </row>
    <row r="9" spans="1:2" x14ac:dyDescent="0.25">
      <c r="A9" s="2" t="s">
        <v>15</v>
      </c>
      <c r="B9" s="5" t="s">
        <v>16</v>
      </c>
    </row>
    <row r="10" spans="1:2" x14ac:dyDescent="0.25">
      <c r="A10" s="2" t="s">
        <v>17</v>
      </c>
      <c r="B10" s="5" t="s">
        <v>14</v>
      </c>
    </row>
    <row r="11" spans="1:2" x14ac:dyDescent="0.25">
      <c r="A11" s="2" t="s">
        <v>18</v>
      </c>
      <c r="B11" s="5" t="s">
        <v>19</v>
      </c>
    </row>
    <row r="12" spans="1:2" x14ac:dyDescent="0.25">
      <c r="A12" s="2" t="s">
        <v>20</v>
      </c>
      <c r="B12" s="5" t="s">
        <v>21</v>
      </c>
    </row>
    <row r="13" spans="1:2" x14ac:dyDescent="0.25">
      <c r="A13" s="2" t="s">
        <v>22</v>
      </c>
      <c r="B13" s="5" t="s">
        <v>14</v>
      </c>
    </row>
    <row r="14" spans="1:2" x14ac:dyDescent="0.25">
      <c r="A14" s="2" t="s">
        <v>23</v>
      </c>
      <c r="B14" s="5" t="s">
        <v>24</v>
      </c>
    </row>
    <row r="15" spans="1:2" x14ac:dyDescent="0.25">
      <c r="A15" s="2" t="s">
        <v>14</v>
      </c>
      <c r="B15" s="6" t="s">
        <v>14</v>
      </c>
    </row>
    <row r="16" spans="1:2" x14ac:dyDescent="0.25">
      <c r="A16" s="2" t="s">
        <v>25</v>
      </c>
      <c r="B16" s="7" t="s">
        <v>26</v>
      </c>
    </row>
    <row r="17" spans="1:2" x14ac:dyDescent="0.25">
      <c r="A17" s="2" t="s">
        <v>27</v>
      </c>
      <c r="B17" s="7" t="s">
        <v>28</v>
      </c>
    </row>
    <row r="18" spans="1:2" x14ac:dyDescent="0.25">
      <c r="A18" s="2" t="s">
        <v>29</v>
      </c>
      <c r="B18" s="7" t="s">
        <v>30</v>
      </c>
    </row>
    <row r="19" spans="1:2" x14ac:dyDescent="0.25">
      <c r="A19" s="2" t="s">
        <v>31</v>
      </c>
      <c r="B19" s="7" t="s">
        <v>32</v>
      </c>
    </row>
    <row r="20" spans="1:2" x14ac:dyDescent="0.25">
      <c r="A20" s="2" t="s">
        <v>33</v>
      </c>
      <c r="B20" s="7" t="s">
        <v>32</v>
      </c>
    </row>
    <row r="21" spans="1:2" x14ac:dyDescent="0.25">
      <c r="A21" s="2" t="s">
        <v>34</v>
      </c>
      <c r="B21" s="7" t="s">
        <v>32</v>
      </c>
    </row>
    <row r="22" spans="1:2" x14ac:dyDescent="0.25">
      <c r="A22" s="2" t="s">
        <v>35</v>
      </c>
      <c r="B22" s="7" t="s">
        <v>32</v>
      </c>
    </row>
    <row r="23" spans="1:2" x14ac:dyDescent="0.25">
      <c r="A23" s="2" t="s">
        <v>36</v>
      </c>
      <c r="B23" s="7" t="s">
        <v>32</v>
      </c>
    </row>
    <row r="24" spans="1:2" x14ac:dyDescent="0.25">
      <c r="A24" s="2" t="s">
        <v>37</v>
      </c>
      <c r="B24" s="7" t="s">
        <v>32</v>
      </c>
    </row>
    <row r="25" spans="1:2" x14ac:dyDescent="0.25">
      <c r="A25" s="2" t="s">
        <v>38</v>
      </c>
      <c r="B25" s="7" t="s">
        <v>32</v>
      </c>
    </row>
    <row r="26" spans="1:2" x14ac:dyDescent="0.25">
      <c r="A26" s="2" t="s">
        <v>39</v>
      </c>
      <c r="B26" s="7" t="s">
        <v>40</v>
      </c>
    </row>
    <row r="27" spans="1:2" x14ac:dyDescent="0.25">
      <c r="A27" s="2" t="s">
        <v>41</v>
      </c>
      <c r="B27" s="7" t="s">
        <v>32</v>
      </c>
    </row>
    <row r="28" spans="1:2" x14ac:dyDescent="0.25">
      <c r="A28" s="2" t="s">
        <v>42</v>
      </c>
      <c r="B28" s="7" t="s">
        <v>32</v>
      </c>
    </row>
    <row r="29" spans="1:2" x14ac:dyDescent="0.25">
      <c r="A29" s="2" t="s">
        <v>43</v>
      </c>
      <c r="B29" s="7" t="s">
        <v>32</v>
      </c>
    </row>
    <row r="30" spans="1:2" x14ac:dyDescent="0.25">
      <c r="A30" s="2" t="s">
        <v>44</v>
      </c>
      <c r="B30" s="7" t="s">
        <v>32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70289-374A-4D82-8CA9-B48393647CBB}">
  <dimension ref="A1:E30"/>
  <sheetViews>
    <sheetView tabSelected="1" workbookViewId="0"/>
  </sheetViews>
  <sheetFormatPr defaultRowHeight="15" x14ac:dyDescent="0.25"/>
  <cols>
    <col min="1" max="1" width="39.28515625" style="1" bestFit="1" customWidth="1"/>
    <col min="2" max="2" width="9.85546875" style="9" bestFit="1" customWidth="1"/>
    <col min="3" max="3" width="16.140625" style="9" customWidth="1"/>
    <col min="5" max="5" width="9.5703125" style="8" customWidth="1"/>
  </cols>
  <sheetData>
    <row r="1" spans="1:3" x14ac:dyDescent="0.25">
      <c r="A1" s="2" t="s">
        <v>0</v>
      </c>
      <c r="B1" s="10" t="s">
        <v>120</v>
      </c>
      <c r="C1" s="10" t="s">
        <v>121</v>
      </c>
    </row>
    <row r="2" spans="1:3" x14ac:dyDescent="0.25">
      <c r="A2" s="5" t="s">
        <v>122</v>
      </c>
      <c r="B2" s="12"/>
      <c r="C2" s="12"/>
    </row>
    <row r="3" spans="1:3" x14ac:dyDescent="0.25">
      <c r="A3" s="6" t="s">
        <v>123</v>
      </c>
      <c r="B3" s="15">
        <f>0</f>
        <v>0</v>
      </c>
      <c r="C3" s="15"/>
    </row>
    <row r="4" spans="1:3" x14ac:dyDescent="0.25">
      <c r="A4" s="6" t="s">
        <v>124</v>
      </c>
      <c r="B4" s="15">
        <f>B3 * Parametry!B16 / 100</f>
        <v>0</v>
      </c>
      <c r="C4" s="15">
        <f>B3 * Parametry!B17 / 100</f>
        <v>0</v>
      </c>
    </row>
    <row r="5" spans="1:3" x14ac:dyDescent="0.25">
      <c r="A5" s="6" t="s">
        <v>125</v>
      </c>
      <c r="B5" s="15"/>
      <c r="C5" s="15">
        <f>(Rozpočet!E52) + 0</f>
        <v>0</v>
      </c>
    </row>
    <row r="6" spans="1:3" x14ac:dyDescent="0.25">
      <c r="A6" s="6" t="s">
        <v>126</v>
      </c>
      <c r="B6" s="15"/>
      <c r="C6" s="15">
        <f>0 + (Rozpočet!G52) + 0</f>
        <v>0</v>
      </c>
    </row>
    <row r="7" spans="1:3" x14ac:dyDescent="0.25">
      <c r="A7" s="7" t="s">
        <v>127</v>
      </c>
      <c r="B7" s="16">
        <f>B3 + B4</f>
        <v>0</v>
      </c>
      <c r="C7" s="16">
        <f>C3 + C4 + C5 + C6</f>
        <v>0</v>
      </c>
    </row>
    <row r="8" spans="1:3" x14ac:dyDescent="0.25">
      <c r="A8" s="6" t="s">
        <v>128</v>
      </c>
      <c r="B8" s="15"/>
      <c r="C8" s="15">
        <f>(C5 + C6) * Parametry!B18 / 100</f>
        <v>0</v>
      </c>
    </row>
    <row r="9" spans="1:3" x14ac:dyDescent="0.25">
      <c r="A9" s="6" t="s">
        <v>129</v>
      </c>
      <c r="B9" s="15"/>
      <c r="C9" s="15">
        <f>0 + 0</f>
        <v>0</v>
      </c>
    </row>
    <row r="10" spans="1:3" x14ac:dyDescent="0.25">
      <c r="A10" s="6" t="s">
        <v>101</v>
      </c>
      <c r="B10" s="15"/>
      <c r="C10" s="15">
        <f>(Rozpočet!E74) + (Rozpočet!G74)</f>
        <v>0</v>
      </c>
    </row>
    <row r="11" spans="1:3" x14ac:dyDescent="0.25">
      <c r="A11" s="6" t="s">
        <v>130</v>
      </c>
      <c r="B11" s="15"/>
      <c r="C11" s="15">
        <f>(C9 + C10) * Parametry!B19 / 100</f>
        <v>0</v>
      </c>
    </row>
    <row r="12" spans="1:3" x14ac:dyDescent="0.25">
      <c r="A12" s="7" t="s">
        <v>131</v>
      </c>
      <c r="B12" s="16">
        <f>B7</f>
        <v>0</v>
      </c>
      <c r="C12" s="16">
        <f>C7 + C8 + C9 + C10 + C11</f>
        <v>0</v>
      </c>
    </row>
    <row r="13" spans="1:3" x14ac:dyDescent="0.25">
      <c r="A13" s="6" t="s">
        <v>132</v>
      </c>
      <c r="B13" s="15"/>
      <c r="C13" s="15">
        <f>(B12 + C12) * Parametry!B20 / 100</f>
        <v>0</v>
      </c>
    </row>
    <row r="14" spans="1:3" x14ac:dyDescent="0.25">
      <c r="A14" s="6" t="s">
        <v>133</v>
      </c>
      <c r="B14" s="15"/>
      <c r="C14" s="15">
        <f>(B12 + C12) * Parametry!B21 / 100</f>
        <v>0</v>
      </c>
    </row>
    <row r="15" spans="1:3" x14ac:dyDescent="0.25">
      <c r="A15" s="6" t="s">
        <v>134</v>
      </c>
      <c r="B15" s="15"/>
      <c r="C15" s="15">
        <f>(B7 + C7) * Parametry!B22 / 100</f>
        <v>0</v>
      </c>
    </row>
    <row r="16" spans="1:3" x14ac:dyDescent="0.25">
      <c r="A16" s="5" t="s">
        <v>135</v>
      </c>
      <c r="B16" s="12"/>
      <c r="C16" s="12">
        <f>B12 + C12 + C13 + C14 + C15</f>
        <v>0</v>
      </c>
    </row>
    <row r="17" spans="1:3" x14ac:dyDescent="0.25">
      <c r="A17" s="6" t="s">
        <v>14</v>
      </c>
      <c r="B17" s="15"/>
      <c r="C17" s="15"/>
    </row>
    <row r="18" spans="1:3" x14ac:dyDescent="0.25">
      <c r="A18" s="5" t="s">
        <v>136</v>
      </c>
      <c r="B18" s="12"/>
      <c r="C18" s="12"/>
    </row>
    <row r="19" spans="1:3" x14ac:dyDescent="0.25">
      <c r="A19" s="6" t="s">
        <v>137</v>
      </c>
      <c r="B19" s="15"/>
      <c r="C19" s="15">
        <f>C12 * Parametry!B23 / 100</f>
        <v>0</v>
      </c>
    </row>
    <row r="20" spans="1:3" x14ac:dyDescent="0.25">
      <c r="A20" s="6" t="s">
        <v>138</v>
      </c>
      <c r="B20" s="15"/>
      <c r="C20" s="15">
        <f>C12 * Parametry!B24 / 100</f>
        <v>0</v>
      </c>
    </row>
    <row r="21" spans="1:3" x14ac:dyDescent="0.25">
      <c r="A21" s="5" t="s">
        <v>139</v>
      </c>
      <c r="B21" s="12"/>
      <c r="C21" s="12">
        <f>C19 + C20</f>
        <v>0</v>
      </c>
    </row>
    <row r="22" spans="1:3" x14ac:dyDescent="0.25">
      <c r="A22" s="6" t="s">
        <v>140</v>
      </c>
      <c r="B22" s="15"/>
      <c r="C22" s="15">
        <f>Parametry!B25 * Parametry!B28 * (C16 * Parametry!B27)^Parametry!B26</f>
        <v>0</v>
      </c>
    </row>
    <row r="23" spans="1:3" x14ac:dyDescent="0.25">
      <c r="A23" s="6" t="s">
        <v>14</v>
      </c>
      <c r="B23" s="15"/>
      <c r="C23" s="15"/>
    </row>
    <row r="24" spans="1:3" x14ac:dyDescent="0.25">
      <c r="A24" s="3" t="s">
        <v>141</v>
      </c>
      <c r="B24" s="11"/>
      <c r="C24" s="11">
        <f>C16 + C21 + C22</f>
        <v>0</v>
      </c>
    </row>
    <row r="25" spans="1:3" x14ac:dyDescent="0.25">
      <c r="A25" s="6" t="s">
        <v>14</v>
      </c>
      <c r="B25" s="15"/>
      <c r="C25" s="15"/>
    </row>
    <row r="26" spans="1:3" x14ac:dyDescent="0.25">
      <c r="A26" s="5" t="s">
        <v>142</v>
      </c>
      <c r="B26" s="17" t="s">
        <v>47</v>
      </c>
      <c r="C26" s="17" t="s">
        <v>49</v>
      </c>
    </row>
    <row r="27" spans="1:3" x14ac:dyDescent="0.25">
      <c r="A27" s="6" t="s">
        <v>52</v>
      </c>
      <c r="B27" s="15">
        <f>(Rozpočet!E52)</f>
        <v>0</v>
      </c>
      <c r="C27" s="15">
        <f>(Rozpočet!G52)</f>
        <v>0</v>
      </c>
    </row>
    <row r="28" spans="1:3" x14ac:dyDescent="0.25">
      <c r="A28" s="6" t="s">
        <v>143</v>
      </c>
      <c r="B28" s="15">
        <f>(Rozpočet!E19)</f>
        <v>0</v>
      </c>
      <c r="C28" s="15">
        <f>(Rozpočet!G19)</f>
        <v>0</v>
      </c>
    </row>
    <row r="29" spans="1:3" x14ac:dyDescent="0.25">
      <c r="A29" s="6" t="s">
        <v>144</v>
      </c>
      <c r="B29" s="15">
        <f>(Rozpočet!E51)</f>
        <v>0</v>
      </c>
      <c r="C29" s="15">
        <f>(Rozpočet!G51)</f>
        <v>0</v>
      </c>
    </row>
    <row r="30" spans="1:3" x14ac:dyDescent="0.25">
      <c r="A30" s="6" t="s">
        <v>101</v>
      </c>
      <c r="B30" s="15">
        <f>(Rozpočet!E74)</f>
        <v>0</v>
      </c>
      <c r="C30" s="15">
        <f>(Rozpočet!G74)</f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58524-7894-4E8D-80E2-667599E763B2}">
  <dimension ref="A1:I74"/>
  <sheetViews>
    <sheetView workbookViewId="0"/>
  </sheetViews>
  <sheetFormatPr defaultRowHeight="15" x14ac:dyDescent="0.25"/>
  <cols>
    <col min="1" max="1" width="49.140625" style="22" customWidth="1"/>
    <col min="2" max="2" width="4" style="1" bestFit="1" customWidth="1"/>
    <col min="3" max="4" width="7.85546875" style="9" bestFit="1" customWidth="1"/>
    <col min="5" max="5" width="13.42578125" style="9" bestFit="1" customWidth="1"/>
    <col min="6" max="6" width="6.42578125" style="9" bestFit="1" customWidth="1"/>
    <col min="7" max="7" width="12.5703125" style="9" bestFit="1" customWidth="1"/>
    <col min="8" max="8" width="11.42578125" style="9" bestFit="1" customWidth="1"/>
    <col min="9" max="9" width="10.42578125" style="8" customWidth="1"/>
  </cols>
  <sheetData>
    <row r="1" spans="1:8" x14ac:dyDescent="0.25">
      <c r="A1" s="18" t="s">
        <v>0</v>
      </c>
      <c r="B1" s="2" t="s">
        <v>45</v>
      </c>
      <c r="C1" s="10" t="s">
        <v>46</v>
      </c>
      <c r="D1" s="10" t="s">
        <v>47</v>
      </c>
      <c r="E1" s="10" t="s">
        <v>48</v>
      </c>
      <c r="F1" s="10" t="s">
        <v>49</v>
      </c>
      <c r="G1" s="10" t="s">
        <v>50</v>
      </c>
      <c r="H1" s="10" t="s">
        <v>51</v>
      </c>
    </row>
    <row r="2" spans="1:8" x14ac:dyDescent="0.25">
      <c r="A2" s="19" t="s">
        <v>52</v>
      </c>
      <c r="B2" s="3" t="s">
        <v>14</v>
      </c>
      <c r="C2" s="11"/>
      <c r="D2" s="11"/>
      <c r="E2" s="11"/>
      <c r="F2" s="11"/>
      <c r="G2" s="11"/>
      <c r="H2" s="11"/>
    </row>
    <row r="3" spans="1:8" x14ac:dyDescent="0.25">
      <c r="A3" s="4" t="s">
        <v>53</v>
      </c>
      <c r="B3" s="5" t="s">
        <v>14</v>
      </c>
      <c r="C3" s="12"/>
      <c r="D3" s="12"/>
      <c r="E3" s="12"/>
      <c r="F3" s="12"/>
      <c r="G3" s="12"/>
      <c r="H3" s="12"/>
    </row>
    <row r="4" spans="1:8" x14ac:dyDescent="0.25">
      <c r="A4" s="20" t="s">
        <v>54</v>
      </c>
      <c r="B4" s="13" t="s">
        <v>14</v>
      </c>
      <c r="C4" s="14"/>
      <c r="D4" s="14"/>
      <c r="E4" s="14"/>
      <c r="F4" s="14"/>
      <c r="G4" s="14"/>
      <c r="H4" s="14"/>
    </row>
    <row r="5" spans="1:8" x14ac:dyDescent="0.25">
      <c r="A5" s="21" t="s">
        <v>55</v>
      </c>
      <c r="B5" s="6" t="s">
        <v>56</v>
      </c>
      <c r="C5" s="15">
        <v>50</v>
      </c>
      <c r="D5" s="15"/>
      <c r="E5" s="15">
        <f>C5*D5</f>
        <v>0</v>
      </c>
      <c r="F5" s="15"/>
      <c r="G5" s="15">
        <f>C5*F5</f>
        <v>0</v>
      </c>
      <c r="H5" s="15">
        <f>E5+G5</f>
        <v>0</v>
      </c>
    </row>
    <row r="6" spans="1:8" x14ac:dyDescent="0.25">
      <c r="A6" s="20" t="s">
        <v>57</v>
      </c>
      <c r="B6" s="13" t="s">
        <v>14</v>
      </c>
      <c r="C6" s="14"/>
      <c r="D6" s="14"/>
      <c r="E6" s="14"/>
      <c r="F6" s="14"/>
      <c r="G6" s="14"/>
      <c r="H6" s="14"/>
    </row>
    <row r="7" spans="1:8" x14ac:dyDescent="0.25">
      <c r="A7" s="20" t="s">
        <v>58</v>
      </c>
      <c r="B7" s="13" t="s">
        <v>14</v>
      </c>
      <c r="C7" s="14"/>
      <c r="D7" s="14"/>
      <c r="E7" s="14"/>
      <c r="F7" s="14"/>
      <c r="G7" s="14"/>
      <c r="H7" s="14"/>
    </row>
    <row r="8" spans="1:8" x14ac:dyDescent="0.25">
      <c r="A8" s="21" t="s">
        <v>59</v>
      </c>
      <c r="B8" s="6" t="s">
        <v>60</v>
      </c>
      <c r="C8" s="15">
        <v>2</v>
      </c>
      <c r="D8" s="15"/>
      <c r="E8" s="15">
        <f>C8*D8</f>
        <v>0</v>
      </c>
      <c r="F8" s="15"/>
      <c r="G8" s="15">
        <f>C8*F8</f>
        <v>0</v>
      </c>
      <c r="H8" s="15">
        <f>E8+G8</f>
        <v>0</v>
      </c>
    </row>
    <row r="9" spans="1:8" x14ac:dyDescent="0.25">
      <c r="A9" s="20" t="s">
        <v>61</v>
      </c>
      <c r="B9" s="13" t="s">
        <v>14</v>
      </c>
      <c r="C9" s="14"/>
      <c r="D9" s="14"/>
      <c r="E9" s="14"/>
      <c r="F9" s="14"/>
      <c r="G9" s="14"/>
      <c r="H9" s="14"/>
    </row>
    <row r="10" spans="1:8" x14ac:dyDescent="0.25">
      <c r="A10" s="21" t="s">
        <v>62</v>
      </c>
      <c r="B10" s="6" t="s">
        <v>60</v>
      </c>
      <c r="C10" s="15">
        <v>3</v>
      </c>
      <c r="D10" s="15"/>
      <c r="E10" s="15">
        <f>C10*D10</f>
        <v>0</v>
      </c>
      <c r="F10" s="15"/>
      <c r="G10" s="15">
        <f>C10*F10</f>
        <v>0</v>
      </c>
      <c r="H10" s="15">
        <f>E10+G10</f>
        <v>0</v>
      </c>
    </row>
    <row r="11" spans="1:8" x14ac:dyDescent="0.25">
      <c r="A11" s="20" t="s">
        <v>63</v>
      </c>
      <c r="B11" s="13" t="s">
        <v>14</v>
      </c>
      <c r="C11" s="14"/>
      <c r="D11" s="14"/>
      <c r="E11" s="14"/>
      <c r="F11" s="14"/>
      <c r="G11" s="14"/>
      <c r="H11" s="14"/>
    </row>
    <row r="12" spans="1:8" ht="24.75" x14ac:dyDescent="0.25">
      <c r="A12" s="21" t="s">
        <v>64</v>
      </c>
      <c r="B12" s="6" t="s">
        <v>56</v>
      </c>
      <c r="C12" s="15">
        <v>120</v>
      </c>
      <c r="D12" s="15"/>
      <c r="E12" s="15">
        <f>C12*D12</f>
        <v>0</v>
      </c>
      <c r="F12" s="15"/>
      <c r="G12" s="15">
        <f>C12*F12</f>
        <v>0</v>
      </c>
      <c r="H12" s="15">
        <f>E12+G12</f>
        <v>0</v>
      </c>
    </row>
    <row r="13" spans="1:8" x14ac:dyDescent="0.25">
      <c r="A13" s="20" t="s">
        <v>65</v>
      </c>
      <c r="B13" s="13" t="s">
        <v>14</v>
      </c>
      <c r="C13" s="14"/>
      <c r="D13" s="14"/>
      <c r="E13" s="14"/>
      <c r="F13" s="14"/>
      <c r="G13" s="14"/>
      <c r="H13" s="14"/>
    </row>
    <row r="14" spans="1:8" x14ac:dyDescent="0.25">
      <c r="A14" s="20" t="s">
        <v>66</v>
      </c>
      <c r="B14" s="13" t="s">
        <v>14</v>
      </c>
      <c r="C14" s="14"/>
      <c r="D14" s="14"/>
      <c r="E14" s="14"/>
      <c r="F14" s="14"/>
      <c r="G14" s="14"/>
      <c r="H14" s="14"/>
    </row>
    <row r="15" spans="1:8" x14ac:dyDescent="0.25">
      <c r="A15" s="20" t="s">
        <v>67</v>
      </c>
      <c r="B15" s="13" t="s">
        <v>14</v>
      </c>
      <c r="C15" s="14"/>
      <c r="D15" s="14"/>
      <c r="E15" s="14"/>
      <c r="F15" s="14"/>
      <c r="G15" s="14"/>
      <c r="H15" s="14"/>
    </row>
    <row r="16" spans="1:8" x14ac:dyDescent="0.25">
      <c r="A16" s="21" t="s">
        <v>68</v>
      </c>
      <c r="B16" s="6" t="s">
        <v>60</v>
      </c>
      <c r="C16" s="15">
        <v>2</v>
      </c>
      <c r="D16" s="15"/>
      <c r="E16" s="15">
        <f>C16*D16</f>
        <v>0</v>
      </c>
      <c r="F16" s="15">
        <v>0</v>
      </c>
      <c r="G16" s="15">
        <f>C16*F16</f>
        <v>0</v>
      </c>
      <c r="H16" s="15">
        <f>E16+G16</f>
        <v>0</v>
      </c>
    </row>
    <row r="17" spans="1:8" x14ac:dyDescent="0.25">
      <c r="A17" s="20" t="s">
        <v>69</v>
      </c>
      <c r="B17" s="13" t="s">
        <v>14</v>
      </c>
      <c r="C17" s="14"/>
      <c r="D17" s="14"/>
      <c r="E17" s="14"/>
      <c r="F17" s="14"/>
      <c r="G17" s="14"/>
      <c r="H17" s="14"/>
    </row>
    <row r="18" spans="1:8" x14ac:dyDescent="0.25">
      <c r="A18" s="21" t="s">
        <v>70</v>
      </c>
      <c r="B18" s="6" t="s">
        <v>56</v>
      </c>
      <c r="C18" s="15">
        <v>4</v>
      </c>
      <c r="D18" s="15"/>
      <c r="E18" s="15">
        <f>C18*D18</f>
        <v>0</v>
      </c>
      <c r="F18" s="15">
        <v>0</v>
      </c>
      <c r="G18" s="15">
        <f>C18*F18</f>
        <v>0</v>
      </c>
      <c r="H18" s="15">
        <f>E18+G18</f>
        <v>0</v>
      </c>
    </row>
    <row r="19" spans="1:8" x14ac:dyDescent="0.25">
      <c r="A19" s="4" t="s">
        <v>71</v>
      </c>
      <c r="B19" s="5" t="s">
        <v>14</v>
      </c>
      <c r="C19" s="12"/>
      <c r="D19" s="12"/>
      <c r="E19" s="12">
        <f>SUM(E4:E18)</f>
        <v>0</v>
      </c>
      <c r="F19" s="12"/>
      <c r="G19" s="12">
        <f>SUM(G4:G18)</f>
        <v>0</v>
      </c>
      <c r="H19" s="12">
        <f>SUM(H4:H18)</f>
        <v>0</v>
      </c>
    </row>
    <row r="20" spans="1:8" x14ac:dyDescent="0.25">
      <c r="A20" s="4" t="s">
        <v>72</v>
      </c>
      <c r="B20" s="5" t="s">
        <v>14</v>
      </c>
      <c r="C20" s="12"/>
      <c r="D20" s="12"/>
      <c r="E20" s="12"/>
      <c r="F20" s="12"/>
      <c r="G20" s="12"/>
      <c r="H20" s="12"/>
    </row>
    <row r="21" spans="1:8" x14ac:dyDescent="0.25">
      <c r="A21" s="20" t="s">
        <v>54</v>
      </c>
      <c r="B21" s="13" t="s">
        <v>14</v>
      </c>
      <c r="C21" s="14"/>
      <c r="D21" s="14"/>
      <c r="E21" s="14"/>
      <c r="F21" s="14"/>
      <c r="G21" s="14"/>
      <c r="H21" s="14"/>
    </row>
    <row r="22" spans="1:8" x14ac:dyDescent="0.25">
      <c r="A22" s="21" t="s">
        <v>73</v>
      </c>
      <c r="B22" s="6" t="s">
        <v>56</v>
      </c>
      <c r="C22" s="15">
        <v>30</v>
      </c>
      <c r="D22" s="15"/>
      <c r="E22" s="15">
        <f>C22*D22</f>
        <v>0</v>
      </c>
      <c r="F22" s="15"/>
      <c r="G22" s="15">
        <f>C22*F22</f>
        <v>0</v>
      </c>
      <c r="H22" s="15">
        <f>E22+G22</f>
        <v>0</v>
      </c>
    </row>
    <row r="23" spans="1:8" x14ac:dyDescent="0.25">
      <c r="A23" s="21" t="s">
        <v>74</v>
      </c>
      <c r="B23" s="6" t="s">
        <v>56</v>
      </c>
      <c r="C23" s="15">
        <v>115</v>
      </c>
      <c r="D23" s="15"/>
      <c r="E23" s="15">
        <f>C23*D23</f>
        <v>0</v>
      </c>
      <c r="F23" s="15"/>
      <c r="G23" s="15">
        <f>C23*F23</f>
        <v>0</v>
      </c>
      <c r="H23" s="15">
        <f>E23+G23</f>
        <v>0</v>
      </c>
    </row>
    <row r="24" spans="1:8" x14ac:dyDescent="0.25">
      <c r="A24" s="21" t="s">
        <v>75</v>
      </c>
      <c r="B24" s="6" t="s">
        <v>56</v>
      </c>
      <c r="C24" s="15">
        <v>215</v>
      </c>
      <c r="D24" s="15"/>
      <c r="E24" s="15">
        <f>C24*D24</f>
        <v>0</v>
      </c>
      <c r="F24" s="15"/>
      <c r="G24" s="15">
        <f>C24*F24</f>
        <v>0</v>
      </c>
      <c r="H24" s="15">
        <f>E24+G24</f>
        <v>0</v>
      </c>
    </row>
    <row r="25" spans="1:8" x14ac:dyDescent="0.25">
      <c r="A25" s="20" t="s">
        <v>76</v>
      </c>
      <c r="B25" s="13" t="s">
        <v>14</v>
      </c>
      <c r="C25" s="14"/>
      <c r="D25" s="14"/>
      <c r="E25" s="14"/>
      <c r="F25" s="14"/>
      <c r="G25" s="14"/>
      <c r="H25" s="14"/>
    </row>
    <row r="26" spans="1:8" x14ac:dyDescent="0.25">
      <c r="A26" s="21" t="s">
        <v>77</v>
      </c>
      <c r="B26" s="6" t="s">
        <v>56</v>
      </c>
      <c r="C26" s="15">
        <v>500</v>
      </c>
      <c r="D26" s="15"/>
      <c r="E26" s="15">
        <f>C26*D26</f>
        <v>0</v>
      </c>
      <c r="F26" s="15"/>
      <c r="G26" s="15">
        <f>C26*F26</f>
        <v>0</v>
      </c>
      <c r="H26" s="15">
        <f>E26+G26</f>
        <v>0</v>
      </c>
    </row>
    <row r="27" spans="1:8" x14ac:dyDescent="0.25">
      <c r="A27" s="21" t="s">
        <v>78</v>
      </c>
      <c r="B27" s="6" t="s">
        <v>56</v>
      </c>
      <c r="C27" s="15">
        <v>400</v>
      </c>
      <c r="D27" s="15"/>
      <c r="E27" s="15">
        <f>C27*D27</f>
        <v>0</v>
      </c>
      <c r="F27" s="15"/>
      <c r="G27" s="15">
        <f>C27*F27</f>
        <v>0</v>
      </c>
      <c r="H27" s="15">
        <f>E27+G27</f>
        <v>0</v>
      </c>
    </row>
    <row r="28" spans="1:8" x14ac:dyDescent="0.25">
      <c r="A28" s="21" t="s">
        <v>79</v>
      </c>
      <c r="B28" s="6" t="s">
        <v>56</v>
      </c>
      <c r="C28" s="15">
        <v>120</v>
      </c>
      <c r="D28" s="15"/>
      <c r="E28" s="15">
        <f>C28*D28</f>
        <v>0</v>
      </c>
      <c r="F28" s="15"/>
      <c r="G28" s="15">
        <f>C28*F28</f>
        <v>0</v>
      </c>
      <c r="H28" s="15">
        <f>E28+G28</f>
        <v>0</v>
      </c>
    </row>
    <row r="29" spans="1:8" x14ac:dyDescent="0.25">
      <c r="A29" s="20" t="s">
        <v>57</v>
      </c>
      <c r="B29" s="13" t="s">
        <v>14</v>
      </c>
      <c r="C29" s="14"/>
      <c r="D29" s="14"/>
      <c r="E29" s="14"/>
      <c r="F29" s="14"/>
      <c r="G29" s="14"/>
      <c r="H29" s="14"/>
    </row>
    <row r="30" spans="1:8" x14ac:dyDescent="0.25">
      <c r="A30" s="20" t="s">
        <v>58</v>
      </c>
      <c r="B30" s="13" t="s">
        <v>14</v>
      </c>
      <c r="C30" s="14"/>
      <c r="D30" s="14"/>
      <c r="E30" s="14"/>
      <c r="F30" s="14"/>
      <c r="G30" s="14"/>
      <c r="H30" s="14"/>
    </row>
    <row r="31" spans="1:8" x14ac:dyDescent="0.25">
      <c r="A31" s="21" t="s">
        <v>80</v>
      </c>
      <c r="B31" s="6" t="s">
        <v>60</v>
      </c>
      <c r="C31" s="15">
        <v>8</v>
      </c>
      <c r="D31" s="15"/>
      <c r="E31" s="15">
        <f>C31*D31</f>
        <v>0</v>
      </c>
      <c r="F31" s="15"/>
      <c r="G31" s="15">
        <f>C31*F31</f>
        <v>0</v>
      </c>
      <c r="H31" s="15">
        <f>E31+G31</f>
        <v>0</v>
      </c>
    </row>
    <row r="32" spans="1:8" x14ac:dyDescent="0.25">
      <c r="A32" s="21" t="s">
        <v>81</v>
      </c>
      <c r="B32" s="6" t="s">
        <v>60</v>
      </c>
      <c r="C32" s="15">
        <v>2</v>
      </c>
      <c r="D32" s="15"/>
      <c r="E32" s="15">
        <f>C32*D32</f>
        <v>0</v>
      </c>
      <c r="F32" s="15"/>
      <c r="G32" s="15">
        <f>C32*F32</f>
        <v>0</v>
      </c>
      <c r="H32" s="15">
        <f>E32+G32</f>
        <v>0</v>
      </c>
    </row>
    <row r="33" spans="1:8" x14ac:dyDescent="0.25">
      <c r="A33" s="21" t="s">
        <v>82</v>
      </c>
      <c r="B33" s="6" t="s">
        <v>60</v>
      </c>
      <c r="C33" s="15">
        <v>2</v>
      </c>
      <c r="D33" s="15"/>
      <c r="E33" s="15">
        <f>C33*D33</f>
        <v>0</v>
      </c>
      <c r="F33" s="15"/>
      <c r="G33" s="15">
        <f>C33*F33</f>
        <v>0</v>
      </c>
      <c r="H33" s="15">
        <f>E33+G33</f>
        <v>0</v>
      </c>
    </row>
    <row r="34" spans="1:8" x14ac:dyDescent="0.25">
      <c r="A34" s="20" t="s">
        <v>83</v>
      </c>
      <c r="B34" s="13" t="s">
        <v>14</v>
      </c>
      <c r="C34" s="14"/>
      <c r="D34" s="14"/>
      <c r="E34" s="14"/>
      <c r="F34" s="14"/>
      <c r="G34" s="14"/>
      <c r="H34" s="14"/>
    </row>
    <row r="35" spans="1:8" x14ac:dyDescent="0.25">
      <c r="A35" s="21" t="s">
        <v>84</v>
      </c>
      <c r="B35" s="6" t="s">
        <v>56</v>
      </c>
      <c r="C35" s="15">
        <v>470</v>
      </c>
      <c r="D35" s="15"/>
      <c r="E35" s="15">
        <f>C35*D35</f>
        <v>0</v>
      </c>
      <c r="F35" s="15"/>
      <c r="G35" s="15">
        <f>C35*F35</f>
        <v>0</v>
      </c>
      <c r="H35" s="15">
        <f>E35+G35</f>
        <v>0</v>
      </c>
    </row>
    <row r="36" spans="1:8" x14ac:dyDescent="0.25">
      <c r="A36" s="20" t="s">
        <v>85</v>
      </c>
      <c r="B36" s="13" t="s">
        <v>14</v>
      </c>
      <c r="C36" s="14"/>
      <c r="D36" s="14"/>
      <c r="E36" s="14"/>
      <c r="F36" s="14"/>
      <c r="G36" s="14"/>
      <c r="H36" s="14"/>
    </row>
    <row r="37" spans="1:8" x14ac:dyDescent="0.25">
      <c r="A37" s="21" t="s">
        <v>86</v>
      </c>
      <c r="B37" s="6" t="s">
        <v>60</v>
      </c>
      <c r="C37" s="15">
        <v>25</v>
      </c>
      <c r="D37" s="15"/>
      <c r="E37" s="15">
        <f>C37*D37</f>
        <v>0</v>
      </c>
      <c r="F37" s="15"/>
      <c r="G37" s="15">
        <f>C37*F37</f>
        <v>0</v>
      </c>
      <c r="H37" s="15">
        <f>E37+G37</f>
        <v>0</v>
      </c>
    </row>
    <row r="38" spans="1:8" x14ac:dyDescent="0.25">
      <c r="A38" s="21" t="s">
        <v>87</v>
      </c>
      <c r="B38" s="6" t="s">
        <v>60</v>
      </c>
      <c r="C38" s="15">
        <v>50</v>
      </c>
      <c r="D38" s="15"/>
      <c r="E38" s="15">
        <f>C38*D38</f>
        <v>0</v>
      </c>
      <c r="F38" s="15"/>
      <c r="G38" s="15">
        <f>C38*F38</f>
        <v>0</v>
      </c>
      <c r="H38" s="15">
        <f>E38+G38</f>
        <v>0</v>
      </c>
    </row>
    <row r="39" spans="1:8" x14ac:dyDescent="0.25">
      <c r="A39" s="20" t="s">
        <v>69</v>
      </c>
      <c r="B39" s="13" t="s">
        <v>14</v>
      </c>
      <c r="C39" s="14"/>
      <c r="D39" s="14"/>
      <c r="E39" s="14"/>
      <c r="F39" s="14"/>
      <c r="G39" s="14"/>
      <c r="H39" s="14"/>
    </row>
    <row r="40" spans="1:8" x14ac:dyDescent="0.25">
      <c r="A40" s="21" t="s">
        <v>88</v>
      </c>
      <c r="B40" s="6" t="s">
        <v>56</v>
      </c>
      <c r="C40" s="15">
        <v>4</v>
      </c>
      <c r="D40" s="15"/>
      <c r="E40" s="15">
        <f>C40*D40</f>
        <v>0</v>
      </c>
      <c r="F40" s="15">
        <v>0</v>
      </c>
      <c r="G40" s="15">
        <f>C40*F40</f>
        <v>0</v>
      </c>
      <c r="H40" s="15">
        <f>E40+G40</f>
        <v>0</v>
      </c>
    </row>
    <row r="41" spans="1:8" x14ac:dyDescent="0.25">
      <c r="A41" s="20" t="s">
        <v>89</v>
      </c>
      <c r="B41" s="13" t="s">
        <v>14</v>
      </c>
      <c r="C41" s="14"/>
      <c r="D41" s="14"/>
      <c r="E41" s="14"/>
      <c r="F41" s="14"/>
      <c r="G41" s="14"/>
      <c r="H41" s="14"/>
    </row>
    <row r="42" spans="1:8" x14ac:dyDescent="0.25">
      <c r="A42" s="21" t="s">
        <v>90</v>
      </c>
      <c r="B42" s="6" t="s">
        <v>60</v>
      </c>
      <c r="C42" s="15">
        <v>2</v>
      </c>
      <c r="D42" s="15"/>
      <c r="E42" s="15">
        <f>C42*D42</f>
        <v>0</v>
      </c>
      <c r="F42" s="15">
        <v>0</v>
      </c>
      <c r="G42" s="15">
        <f>C42*F42</f>
        <v>0</v>
      </c>
      <c r="H42" s="15">
        <f>E42+G42</f>
        <v>0</v>
      </c>
    </row>
    <row r="43" spans="1:8" x14ac:dyDescent="0.25">
      <c r="A43" s="20" t="s">
        <v>91</v>
      </c>
      <c r="B43" s="13" t="s">
        <v>14</v>
      </c>
      <c r="C43" s="14"/>
      <c r="D43" s="14"/>
      <c r="E43" s="14"/>
      <c r="F43" s="14"/>
      <c r="G43" s="14"/>
      <c r="H43" s="14"/>
    </row>
    <row r="44" spans="1:8" x14ac:dyDescent="0.25">
      <c r="A44" s="21" t="s">
        <v>92</v>
      </c>
      <c r="B44" s="6" t="s">
        <v>93</v>
      </c>
      <c r="C44" s="15">
        <v>6</v>
      </c>
      <c r="D44" s="15">
        <v>0</v>
      </c>
      <c r="E44" s="15">
        <f t="shared" ref="E44:E49" si="0">C44*D44</f>
        <v>0</v>
      </c>
      <c r="F44" s="15"/>
      <c r="G44" s="15">
        <f t="shared" ref="G44:G49" si="1">C44*F44</f>
        <v>0</v>
      </c>
      <c r="H44" s="15">
        <f t="shared" ref="H44:H50" si="2">E44+G44</f>
        <v>0</v>
      </c>
    </row>
    <row r="45" spans="1:8" x14ac:dyDescent="0.25">
      <c r="A45" s="21" t="s">
        <v>94</v>
      </c>
      <c r="B45" s="6" t="s">
        <v>93</v>
      </c>
      <c r="C45" s="15">
        <v>8</v>
      </c>
      <c r="D45" s="15">
        <v>0</v>
      </c>
      <c r="E45" s="15">
        <f t="shared" si="0"/>
        <v>0</v>
      </c>
      <c r="F45" s="15"/>
      <c r="G45" s="15">
        <f t="shared" si="1"/>
        <v>0</v>
      </c>
      <c r="H45" s="15">
        <f t="shared" si="2"/>
        <v>0</v>
      </c>
    </row>
    <row r="46" spans="1:8" x14ac:dyDescent="0.25">
      <c r="A46" s="21" t="s">
        <v>95</v>
      </c>
      <c r="B46" s="6" t="s">
        <v>93</v>
      </c>
      <c r="C46" s="15">
        <v>2</v>
      </c>
      <c r="D46" s="15">
        <v>0</v>
      </c>
      <c r="E46" s="15">
        <f t="shared" si="0"/>
        <v>0</v>
      </c>
      <c r="F46" s="15"/>
      <c r="G46" s="15">
        <f t="shared" si="1"/>
        <v>0</v>
      </c>
      <c r="H46" s="15">
        <f t="shared" si="2"/>
        <v>0</v>
      </c>
    </row>
    <row r="47" spans="1:8" x14ac:dyDescent="0.25">
      <c r="A47" s="21" t="s">
        <v>96</v>
      </c>
      <c r="B47" s="6" t="s">
        <v>93</v>
      </c>
      <c r="C47" s="15">
        <v>5</v>
      </c>
      <c r="D47" s="15">
        <v>0</v>
      </c>
      <c r="E47" s="15">
        <f t="shared" si="0"/>
        <v>0</v>
      </c>
      <c r="F47" s="15"/>
      <c r="G47" s="15">
        <f t="shared" si="1"/>
        <v>0</v>
      </c>
      <c r="H47" s="15">
        <f t="shared" si="2"/>
        <v>0</v>
      </c>
    </row>
    <row r="48" spans="1:8" x14ac:dyDescent="0.25">
      <c r="A48" s="21" t="s">
        <v>97</v>
      </c>
      <c r="B48" s="6" t="s">
        <v>93</v>
      </c>
      <c r="C48" s="15">
        <v>34</v>
      </c>
      <c r="D48" s="15">
        <v>0</v>
      </c>
      <c r="E48" s="15">
        <f t="shared" si="0"/>
        <v>0</v>
      </c>
      <c r="F48" s="15"/>
      <c r="G48" s="15">
        <f t="shared" si="1"/>
        <v>0</v>
      </c>
      <c r="H48" s="15">
        <f t="shared" si="2"/>
        <v>0</v>
      </c>
    </row>
    <row r="49" spans="1:8" x14ac:dyDescent="0.25">
      <c r="A49" s="21" t="s">
        <v>98</v>
      </c>
      <c r="B49" s="6" t="s">
        <v>93</v>
      </c>
      <c r="C49" s="15">
        <v>28</v>
      </c>
      <c r="D49" s="15">
        <v>0</v>
      </c>
      <c r="E49" s="15">
        <f t="shared" si="0"/>
        <v>0</v>
      </c>
      <c r="F49" s="15"/>
      <c r="G49" s="15">
        <f t="shared" si="1"/>
        <v>0</v>
      </c>
      <c r="H49" s="15">
        <f t="shared" si="2"/>
        <v>0</v>
      </c>
    </row>
    <row r="50" spans="1:8" x14ac:dyDescent="0.25">
      <c r="A50" s="21" t="s">
        <v>14</v>
      </c>
      <c r="B50" s="6" t="s">
        <v>14</v>
      </c>
      <c r="C50" s="15"/>
      <c r="D50" s="15"/>
      <c r="E50" s="15"/>
      <c r="F50" s="15"/>
      <c r="G50" s="15"/>
      <c r="H50" s="15">
        <f t="shared" si="2"/>
        <v>0</v>
      </c>
    </row>
    <row r="51" spans="1:8" x14ac:dyDescent="0.25">
      <c r="A51" s="4" t="s">
        <v>99</v>
      </c>
      <c r="B51" s="5" t="s">
        <v>14</v>
      </c>
      <c r="C51" s="12"/>
      <c r="D51" s="12"/>
      <c r="E51" s="12">
        <f>SUM(E21:E50)</f>
        <v>0</v>
      </c>
      <c r="F51" s="12"/>
      <c r="G51" s="12">
        <f>SUM(G21:G50)</f>
        <v>0</v>
      </c>
      <c r="H51" s="12">
        <f>SUM(H21:H50)</f>
        <v>0</v>
      </c>
    </row>
    <row r="52" spans="1:8" x14ac:dyDescent="0.25">
      <c r="A52" s="19" t="s">
        <v>100</v>
      </c>
      <c r="B52" s="3" t="s">
        <v>14</v>
      </c>
      <c r="C52" s="11"/>
      <c r="D52" s="11"/>
      <c r="E52" s="11">
        <f>SUM(E3:E18,E21:E50)</f>
        <v>0</v>
      </c>
      <c r="F52" s="11"/>
      <c r="G52" s="11">
        <f>SUM(G3:G18,G21:G50)</f>
        <v>0</v>
      </c>
      <c r="H52" s="11">
        <f>SUM(H3:H18,H21:H50)</f>
        <v>0</v>
      </c>
    </row>
    <row r="53" spans="1:8" x14ac:dyDescent="0.25">
      <c r="A53" s="19" t="s">
        <v>101</v>
      </c>
      <c r="B53" s="3" t="s">
        <v>14</v>
      </c>
      <c r="C53" s="11"/>
      <c r="D53" s="11"/>
      <c r="E53" s="11"/>
      <c r="F53" s="11"/>
      <c r="G53" s="11"/>
      <c r="H53" s="11"/>
    </row>
    <row r="54" spans="1:8" x14ac:dyDescent="0.25">
      <c r="A54" s="20" t="s">
        <v>102</v>
      </c>
      <c r="B54" s="13" t="s">
        <v>14</v>
      </c>
      <c r="C54" s="14"/>
      <c r="D54" s="14"/>
      <c r="E54" s="14"/>
      <c r="F54" s="14"/>
      <c r="G54" s="14"/>
      <c r="H54" s="14"/>
    </row>
    <row r="55" spans="1:8" x14ac:dyDescent="0.25">
      <c r="A55" s="21" t="s">
        <v>103</v>
      </c>
      <c r="B55" s="6" t="s">
        <v>104</v>
      </c>
      <c r="C55" s="15">
        <v>1</v>
      </c>
      <c r="D55" s="15"/>
      <c r="E55" s="15">
        <f>C55*D55</f>
        <v>0</v>
      </c>
      <c r="F55" s="15">
        <v>0</v>
      </c>
      <c r="G55" s="15">
        <f>C55*F55</f>
        <v>0</v>
      </c>
      <c r="H55" s="15">
        <f>E55+G55</f>
        <v>0</v>
      </c>
    </row>
    <row r="56" spans="1:8" x14ac:dyDescent="0.25">
      <c r="A56" s="20" t="s">
        <v>105</v>
      </c>
      <c r="B56" s="13" t="s">
        <v>14</v>
      </c>
      <c r="C56" s="14"/>
      <c r="D56" s="14"/>
      <c r="E56" s="14"/>
      <c r="F56" s="14"/>
      <c r="G56" s="14"/>
      <c r="H56" s="14"/>
    </row>
    <row r="57" spans="1:8" x14ac:dyDescent="0.25">
      <c r="A57" s="21" t="s">
        <v>106</v>
      </c>
      <c r="B57" s="6" t="s">
        <v>56</v>
      </c>
      <c r="C57" s="15">
        <v>230</v>
      </c>
      <c r="D57" s="15"/>
      <c r="E57" s="15">
        <f>C57*D57</f>
        <v>0</v>
      </c>
      <c r="F57" s="15">
        <v>0</v>
      </c>
      <c r="G57" s="15">
        <f>C57*F57</f>
        <v>0</v>
      </c>
      <c r="H57" s="15">
        <f>E57+G57</f>
        <v>0</v>
      </c>
    </row>
    <row r="58" spans="1:8" x14ac:dyDescent="0.25">
      <c r="A58" s="21" t="s">
        <v>107</v>
      </c>
      <c r="B58" s="6" t="s">
        <v>56</v>
      </c>
      <c r="C58" s="15">
        <v>135</v>
      </c>
      <c r="D58" s="15"/>
      <c r="E58" s="15">
        <f>C58*D58</f>
        <v>0</v>
      </c>
      <c r="F58" s="15">
        <v>0</v>
      </c>
      <c r="G58" s="15">
        <f>C58*F58</f>
        <v>0</v>
      </c>
      <c r="H58" s="15">
        <f>E58+G58</f>
        <v>0</v>
      </c>
    </row>
    <row r="59" spans="1:8" x14ac:dyDescent="0.25">
      <c r="A59" s="21" t="s">
        <v>108</v>
      </c>
      <c r="B59" s="6" t="s">
        <v>56</v>
      </c>
      <c r="C59" s="15">
        <v>40</v>
      </c>
      <c r="D59" s="15"/>
      <c r="E59" s="15">
        <f>C59*D59</f>
        <v>0</v>
      </c>
      <c r="F59" s="15">
        <v>0</v>
      </c>
      <c r="G59" s="15">
        <f>C59*F59</f>
        <v>0</v>
      </c>
      <c r="H59" s="15">
        <f>E59+G59</f>
        <v>0</v>
      </c>
    </row>
    <row r="60" spans="1:8" x14ac:dyDescent="0.25">
      <c r="A60" s="20" t="s">
        <v>109</v>
      </c>
      <c r="B60" s="13" t="s">
        <v>14</v>
      </c>
      <c r="C60" s="14"/>
      <c r="D60" s="14"/>
      <c r="E60" s="14"/>
      <c r="F60" s="14"/>
      <c r="G60" s="14"/>
      <c r="H60" s="14"/>
    </row>
    <row r="61" spans="1:8" x14ac:dyDescent="0.25">
      <c r="A61" s="21" t="s">
        <v>110</v>
      </c>
      <c r="B61" s="6" t="s">
        <v>56</v>
      </c>
      <c r="C61" s="15">
        <v>230</v>
      </c>
      <c r="D61" s="15"/>
      <c r="E61" s="15">
        <f>C61*D61</f>
        <v>0</v>
      </c>
      <c r="F61" s="15">
        <v>0</v>
      </c>
      <c r="G61" s="15">
        <f>C61*F61</f>
        <v>0</v>
      </c>
      <c r="H61" s="15">
        <f>E61+G61</f>
        <v>0</v>
      </c>
    </row>
    <row r="62" spans="1:8" ht="24.75" x14ac:dyDescent="0.25">
      <c r="A62" s="21" t="s">
        <v>111</v>
      </c>
      <c r="B62" s="6" t="s">
        <v>56</v>
      </c>
      <c r="C62" s="15">
        <v>77</v>
      </c>
      <c r="D62" s="15"/>
      <c r="E62" s="15">
        <f>C62*D62</f>
        <v>0</v>
      </c>
      <c r="F62" s="15">
        <v>0</v>
      </c>
      <c r="G62" s="15">
        <f>C62*F62</f>
        <v>0</v>
      </c>
      <c r="H62" s="15">
        <f>E62+G62</f>
        <v>0</v>
      </c>
    </row>
    <row r="63" spans="1:8" ht="24.75" x14ac:dyDescent="0.25">
      <c r="A63" s="21" t="s">
        <v>112</v>
      </c>
      <c r="B63" s="6" t="s">
        <v>56</v>
      </c>
      <c r="C63" s="15">
        <v>40</v>
      </c>
      <c r="D63" s="15"/>
      <c r="E63" s="15">
        <f>C63*D63</f>
        <v>0</v>
      </c>
      <c r="F63" s="15">
        <v>0</v>
      </c>
      <c r="G63" s="15">
        <f>C63*F63</f>
        <v>0</v>
      </c>
      <c r="H63" s="15">
        <f>E63+G63</f>
        <v>0</v>
      </c>
    </row>
    <row r="64" spans="1:8" x14ac:dyDescent="0.25">
      <c r="A64" s="20" t="s">
        <v>113</v>
      </c>
      <c r="B64" s="13" t="s">
        <v>14</v>
      </c>
      <c r="C64" s="14"/>
      <c r="D64" s="14"/>
      <c r="E64" s="14"/>
      <c r="F64" s="14"/>
      <c r="G64" s="14"/>
      <c r="H64" s="14"/>
    </row>
    <row r="65" spans="1:8" x14ac:dyDescent="0.25">
      <c r="A65" s="21" t="s">
        <v>114</v>
      </c>
      <c r="B65" s="6" t="s">
        <v>56</v>
      </c>
      <c r="C65" s="15">
        <v>120</v>
      </c>
      <c r="D65" s="15"/>
      <c r="E65" s="15">
        <f>C65*D65</f>
        <v>0</v>
      </c>
      <c r="F65" s="15">
        <v>0</v>
      </c>
      <c r="G65" s="15">
        <f>C65*F65</f>
        <v>0</v>
      </c>
      <c r="H65" s="15">
        <f>E65+G65</f>
        <v>0</v>
      </c>
    </row>
    <row r="66" spans="1:8" x14ac:dyDescent="0.25">
      <c r="A66" s="20" t="s">
        <v>69</v>
      </c>
      <c r="B66" s="13" t="s">
        <v>14</v>
      </c>
      <c r="C66" s="14"/>
      <c r="D66" s="14"/>
      <c r="E66" s="14"/>
      <c r="F66" s="14"/>
      <c r="G66" s="14"/>
      <c r="H66" s="14"/>
    </row>
    <row r="67" spans="1:8" x14ac:dyDescent="0.25">
      <c r="A67" s="21" t="s">
        <v>88</v>
      </c>
      <c r="B67" s="6" t="s">
        <v>56</v>
      </c>
      <c r="C67" s="15">
        <v>2</v>
      </c>
      <c r="D67" s="15"/>
      <c r="E67" s="15">
        <f>C67*D67</f>
        <v>0</v>
      </c>
      <c r="F67" s="15">
        <v>0</v>
      </c>
      <c r="G67" s="15">
        <f>C67*F67</f>
        <v>0</v>
      </c>
      <c r="H67" s="15">
        <f>E67+G67</f>
        <v>0</v>
      </c>
    </row>
    <row r="68" spans="1:8" x14ac:dyDescent="0.25">
      <c r="A68" s="20" t="s">
        <v>115</v>
      </c>
      <c r="B68" s="13" t="s">
        <v>14</v>
      </c>
      <c r="C68" s="14"/>
      <c r="D68" s="14"/>
      <c r="E68" s="14"/>
      <c r="F68" s="14"/>
      <c r="G68" s="14"/>
      <c r="H68" s="14"/>
    </row>
    <row r="69" spans="1:8" x14ac:dyDescent="0.25">
      <c r="A69" s="21" t="s">
        <v>106</v>
      </c>
      <c r="B69" s="6" t="s">
        <v>56</v>
      </c>
      <c r="C69" s="15">
        <v>230</v>
      </c>
      <c r="D69" s="15"/>
      <c r="E69" s="15">
        <f>C69*D69</f>
        <v>0</v>
      </c>
      <c r="F69" s="15">
        <v>0</v>
      </c>
      <c r="G69" s="15">
        <f>C69*F69</f>
        <v>0</v>
      </c>
      <c r="H69" s="15">
        <f>E69+G69</f>
        <v>0</v>
      </c>
    </row>
    <row r="70" spans="1:8" x14ac:dyDescent="0.25">
      <c r="A70" s="21" t="s">
        <v>107</v>
      </c>
      <c r="B70" s="6" t="s">
        <v>56</v>
      </c>
      <c r="C70" s="15">
        <v>135</v>
      </c>
      <c r="D70" s="15"/>
      <c r="E70" s="15">
        <f>C70*D70</f>
        <v>0</v>
      </c>
      <c r="F70" s="15">
        <v>0</v>
      </c>
      <c r="G70" s="15">
        <f>C70*F70</f>
        <v>0</v>
      </c>
      <c r="H70" s="15">
        <f>E70+G70</f>
        <v>0</v>
      </c>
    </row>
    <row r="71" spans="1:8" x14ac:dyDescent="0.25">
      <c r="A71" s="21" t="s">
        <v>108</v>
      </c>
      <c r="B71" s="6" t="s">
        <v>56</v>
      </c>
      <c r="C71" s="15">
        <v>40</v>
      </c>
      <c r="D71" s="15"/>
      <c r="E71" s="15">
        <f>C71*D71</f>
        <v>0</v>
      </c>
      <c r="F71" s="15">
        <v>0</v>
      </c>
      <c r="G71" s="15">
        <f>C71*F71</f>
        <v>0</v>
      </c>
      <c r="H71" s="15">
        <f>E71+G71</f>
        <v>0</v>
      </c>
    </row>
    <row r="72" spans="1:8" x14ac:dyDescent="0.25">
      <c r="A72" s="20" t="s">
        <v>116</v>
      </c>
      <c r="B72" s="13" t="s">
        <v>14</v>
      </c>
      <c r="C72" s="14"/>
      <c r="D72" s="14"/>
      <c r="E72" s="14"/>
      <c r="F72" s="14"/>
      <c r="G72" s="14"/>
      <c r="H72" s="14"/>
    </row>
    <row r="73" spans="1:8" x14ac:dyDescent="0.25">
      <c r="A73" s="21" t="s">
        <v>117</v>
      </c>
      <c r="B73" s="6" t="s">
        <v>118</v>
      </c>
      <c r="C73" s="15">
        <v>1015</v>
      </c>
      <c r="D73" s="15"/>
      <c r="E73" s="15">
        <f>C73*D73</f>
        <v>0</v>
      </c>
      <c r="F73" s="15">
        <v>0</v>
      </c>
      <c r="G73" s="15">
        <f>C73*F73</f>
        <v>0</v>
      </c>
      <c r="H73" s="15">
        <f>E73+G73</f>
        <v>0</v>
      </c>
    </row>
    <row r="74" spans="1:8" x14ac:dyDescent="0.25">
      <c r="A74" s="19" t="s">
        <v>119</v>
      </c>
      <c r="B74" s="3" t="s">
        <v>14</v>
      </c>
      <c r="C74" s="11"/>
      <c r="D74" s="11"/>
      <c r="E74" s="11">
        <f>SUM(E54:E73)</f>
        <v>0</v>
      </c>
      <c r="F74" s="11"/>
      <c r="G74" s="11">
        <f>SUM(G54:G73)</f>
        <v>0</v>
      </c>
      <c r="H74" s="11">
        <f>SUM(H54:H73)</f>
        <v>0</v>
      </c>
    </row>
  </sheetData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Parametry</vt:lpstr>
      <vt:lpstr>Rekapitulace</vt:lpstr>
      <vt:lpstr>Rozpočet</vt:lpstr>
      <vt:lpstr>Rozpočet!Názvy_tisku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Jaromir</dc:creator>
  <cp:lastModifiedBy>Boss</cp:lastModifiedBy>
  <dcterms:created xsi:type="dcterms:W3CDTF">2020-08-29T08:43:59Z</dcterms:created>
  <dcterms:modified xsi:type="dcterms:W3CDTF">2020-11-14T00:28:21Z</dcterms:modified>
</cp:coreProperties>
</file>